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4805" windowHeight="8010"/>
  </bookViews>
  <sheets>
    <sheet name="KADROLU" sheetId="5" r:id="rId1"/>
    <sheet name="SÖZLEŞMELİ" sheetId="1" r:id="rId2"/>
    <sheet name="EKDERS KARŞILIĞI" sheetId="6" r:id="rId3"/>
    <sheet name="KADROLU EKDERS BORDROSU" sheetId="9" r:id="rId4"/>
    <sheet name="SÖZLEŞMELİ EKDERS BORDROSU" sheetId="2" r:id="rId5"/>
    <sheet name="EK.D. KARŞILIĞI EKDERS BORDROSU" sheetId="7" r:id="rId6"/>
    <sheet name="MEHMET YAVİÇ" sheetId="4" r:id="rId7"/>
    <sheet name="VERİ" sheetId="3" state="hidden" r:id="rId8"/>
  </sheets>
  <calcPr calcId="124519"/>
</workbook>
</file>

<file path=xl/calcChain.xml><?xml version="1.0" encoding="utf-8"?>
<calcChain xmlns="http://schemas.openxmlformats.org/spreadsheetml/2006/main">
  <c r="G4" i="9"/>
  <c r="F4"/>
  <c r="E4"/>
  <c r="D4"/>
  <c r="C4"/>
  <c r="B4"/>
  <c r="A4"/>
  <c r="AD1" i="7"/>
  <c r="G4"/>
  <c r="F4"/>
  <c r="E4"/>
  <c r="D4"/>
  <c r="C4"/>
  <c r="B4"/>
  <c r="A4"/>
  <c r="G4" i="2"/>
  <c r="F4"/>
  <c r="E4"/>
  <c r="D4"/>
  <c r="C4"/>
  <c r="B4"/>
  <c r="A4"/>
  <c r="D4" i="3"/>
  <c r="D5"/>
  <c r="D6"/>
  <c r="D7"/>
  <c r="L4" i="7" s="1"/>
  <c r="D8" i="3"/>
  <c r="D3"/>
  <c r="K4" i="9" l="1"/>
  <c r="J4" i="2"/>
  <c r="M4" i="9"/>
  <c r="I4"/>
  <c r="J4" i="7"/>
  <c r="L4" i="9"/>
  <c r="H4"/>
  <c r="J4"/>
  <c r="I4" i="7"/>
  <c r="M4"/>
  <c r="H4"/>
  <c r="K4"/>
  <c r="I4" i="2"/>
  <c r="M4"/>
  <c r="H4"/>
  <c r="L4"/>
  <c r="K4"/>
  <c r="N4" i="9" l="1"/>
  <c r="P4" s="1"/>
  <c r="N4" i="7"/>
  <c r="V4" s="1"/>
  <c r="N4" i="2"/>
  <c r="Q4" s="1"/>
  <c r="P4" l="1"/>
  <c r="R4"/>
  <c r="O4" i="9"/>
  <c r="T4" i="7"/>
  <c r="U4" s="1"/>
  <c r="X4" s="1"/>
  <c r="P4"/>
  <c r="S4" s="1"/>
  <c r="V4" i="2"/>
  <c r="X4"/>
  <c r="U4"/>
  <c r="T4" l="1"/>
  <c r="S4"/>
  <c r="W4"/>
  <c r="Q4" i="9"/>
  <c r="R4" s="1"/>
  <c r="W4" i="7"/>
  <c r="R4"/>
  <c r="Y4" i="2" l="1"/>
  <c r="Z4" s="1"/>
  <c r="Y4" i="7"/>
</calcChain>
</file>

<file path=xl/comments1.xml><?xml version="1.0" encoding="utf-8"?>
<comments xmlns="http://schemas.openxmlformats.org/spreadsheetml/2006/main">
  <authors>
    <author>Yazar</author>
  </authors>
  <commentList>
    <comment ref="C2" authorId="0">
      <text>
        <r>
          <rPr>
            <b/>
            <sz val="10"/>
            <color indexed="81"/>
            <rFont val="Tahoma"/>
            <family val="2"/>
            <charset val="162"/>
          </rPr>
          <t xml:space="preserve">BURAYA ADINIZI VE SOYADINIZI YAZIN </t>
        </r>
        <r>
          <rPr>
            <b/>
            <sz val="10"/>
            <color indexed="10"/>
            <rFont val="Tahoma"/>
            <family val="2"/>
            <charset val="162"/>
          </rPr>
          <t>MEHMET YAVİÇ 05059670161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3" authorId="0">
      <text>
        <r>
          <rPr>
            <b/>
            <sz val="10"/>
            <color indexed="81"/>
            <rFont val="Tahoma"/>
            <family val="2"/>
            <charset val="162"/>
          </rPr>
          <t xml:space="preserve">GÜNDÜZ TOPLAM EKDERS SAYISINI BURAYA YAZIN </t>
        </r>
        <r>
          <rPr>
            <b/>
            <sz val="10"/>
            <color indexed="10"/>
            <rFont val="Tahoma"/>
            <family val="2"/>
            <charset val="162"/>
          </rPr>
          <t>MEHMET YAVİÇ 05059670161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4" authorId="0">
      <text>
        <r>
          <rPr>
            <b/>
            <sz val="10"/>
            <color indexed="81"/>
            <rFont val="Tahoma"/>
            <family val="2"/>
            <charset val="162"/>
          </rPr>
          <t xml:space="preserve">BURAYA GÜNDÜZ 18'den SONRA VE HAFTA SONU  EKDERS SAYISINI  YAZIN. </t>
        </r>
        <r>
          <rPr>
            <b/>
            <sz val="10"/>
            <color indexed="10"/>
            <rFont val="Tahoma"/>
            <family val="2"/>
            <charset val="162"/>
          </rPr>
          <t>MEHMET YAVİÇ 05059670161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5" authorId="0">
      <text>
        <r>
          <rPr>
            <b/>
            <sz val="10"/>
            <color indexed="81"/>
            <rFont val="Tahoma"/>
            <family val="2"/>
            <charset val="162"/>
          </rPr>
          <t xml:space="preserve">BURAYA GÜNDÜZ DESTEK EĞİTİM VE ÖZEL EĞİTİM  EKDERS SAYISINI  YAZIN. </t>
        </r>
        <r>
          <rPr>
            <b/>
            <sz val="10"/>
            <color indexed="10"/>
            <rFont val="Tahoma"/>
            <family val="2"/>
            <charset val="162"/>
          </rPr>
          <t>MEHMET YAVİÇ 05059670161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6" authorId="0">
      <text>
        <r>
          <rPr>
            <b/>
            <sz val="10"/>
            <color indexed="81"/>
            <rFont val="Tahoma"/>
            <family val="2"/>
            <charset val="162"/>
          </rPr>
          <t xml:space="preserve">BURAYA GÜNDÜZ 18'den SONRA VE HAFTA SONU  DESTEK EĞİTİM VE ÖZEL EĞİTİM EKDERS SAYISINI  YAZIN.                 </t>
        </r>
        <r>
          <rPr>
            <b/>
            <sz val="10"/>
            <color indexed="10"/>
            <rFont val="Tahoma"/>
            <family val="2"/>
            <charset val="162"/>
          </rPr>
          <t>MEHMET YAVİÇ 05059670161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7" authorId="0">
      <text>
        <r>
          <rPr>
            <b/>
            <sz val="10"/>
            <color indexed="81"/>
            <rFont val="Tahoma"/>
            <family val="2"/>
            <charset val="162"/>
          </rPr>
          <t xml:space="preserve">BURAYA GÜNDÜZ YAPILAN TAKVİYE KURSU EKDERS SAYISINI  YAZIN.                 </t>
        </r>
        <r>
          <rPr>
            <b/>
            <sz val="10"/>
            <color indexed="10"/>
            <rFont val="Tahoma"/>
            <family val="2"/>
            <charset val="162"/>
          </rPr>
          <t>MEHMET YAVİÇ 05059670161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8" authorId="0">
      <text>
        <r>
          <rPr>
            <b/>
            <sz val="10"/>
            <color indexed="81"/>
            <rFont val="Tahoma"/>
            <family val="2"/>
            <charset val="162"/>
          </rPr>
          <t xml:space="preserve">BURAYA GÜNDÜZ 18'den SONRA VE HAFTA SONU  YAPILAN TAKVİYE KURSU EKDERS SAYISINI  YAZIN.                 </t>
        </r>
        <r>
          <rPr>
            <b/>
            <sz val="10"/>
            <color indexed="10"/>
            <rFont val="Tahoma"/>
            <family val="2"/>
            <charset val="162"/>
          </rPr>
          <t>MEHMET YAVİÇ 05059670161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9" authorId="0">
      <text>
        <r>
          <rPr>
            <b/>
            <sz val="10"/>
            <color indexed="81"/>
            <rFont val="Tahoma"/>
            <family val="2"/>
            <charset val="162"/>
          </rPr>
          <t xml:space="preserve">BURAYA SİZDEN KESİLECEK VERGİ ORANINI  YAZIN. %15 - %20 yada %27 gibi </t>
        </r>
        <r>
          <rPr>
            <b/>
            <sz val="10"/>
            <color indexed="10"/>
            <rFont val="Tahoma"/>
            <family val="2"/>
            <charset val="162"/>
          </rPr>
          <t>MEHMET YAVİÇ 05059670161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10" authorId="0">
      <text>
        <r>
          <rPr>
            <b/>
            <sz val="10"/>
            <color indexed="81"/>
            <rFont val="Tahoma"/>
            <family val="2"/>
            <charset val="162"/>
          </rPr>
          <t xml:space="preserve">BURAYA DOKUNMAYIN. ÇÜNKÜ DAMGA VERGİSİ ORANI SABİTİR.         </t>
        </r>
        <r>
          <rPr>
            <b/>
            <sz val="10"/>
            <color indexed="10"/>
            <rFont val="Tahoma"/>
            <family val="2"/>
            <charset val="162"/>
          </rPr>
          <t>MEHMET YAVİÇ 05059670161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Yazar</author>
  </authors>
  <commentList>
    <comment ref="C2" authorId="0">
      <text>
        <r>
          <rPr>
            <b/>
            <sz val="10"/>
            <color indexed="81"/>
            <rFont val="Tahoma"/>
            <family val="2"/>
            <charset val="162"/>
          </rPr>
          <t xml:space="preserve">BURAYA ADINIZI VE SOYADINIZI YAZIN </t>
        </r>
        <r>
          <rPr>
            <b/>
            <sz val="10"/>
            <color indexed="10"/>
            <rFont val="Tahoma"/>
            <family val="2"/>
            <charset val="162"/>
          </rPr>
          <t>MEHMET YAVİÇ 05059670161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3" authorId="0">
      <text>
        <r>
          <rPr>
            <b/>
            <sz val="10"/>
            <color indexed="81"/>
            <rFont val="Tahoma"/>
            <family val="2"/>
            <charset val="162"/>
          </rPr>
          <t xml:space="preserve">GÜNDÜZ TOPLAM EKDERS SAYISINI BURAYA YAZIN </t>
        </r>
        <r>
          <rPr>
            <b/>
            <sz val="10"/>
            <color indexed="10"/>
            <rFont val="Tahoma"/>
            <family val="2"/>
            <charset val="162"/>
          </rPr>
          <t>MEHMET YAVİÇ 05059670161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4" authorId="0">
      <text>
        <r>
          <rPr>
            <b/>
            <sz val="10"/>
            <color indexed="81"/>
            <rFont val="Tahoma"/>
            <family val="2"/>
            <charset val="162"/>
          </rPr>
          <t xml:space="preserve">BURAYA GÜNDÜZ 18'den SONRA VE HAFTA SONU  EKDERS SAYISINI  YAZIN. </t>
        </r>
        <r>
          <rPr>
            <b/>
            <sz val="10"/>
            <color indexed="10"/>
            <rFont val="Tahoma"/>
            <family val="2"/>
            <charset val="162"/>
          </rPr>
          <t>MEHMET YAVİÇ 05059670161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5" authorId="0">
      <text>
        <r>
          <rPr>
            <b/>
            <sz val="10"/>
            <color indexed="81"/>
            <rFont val="Tahoma"/>
            <family val="2"/>
            <charset val="162"/>
          </rPr>
          <t xml:space="preserve">BURAYA GÜNDÜZ DESTEK EĞİTİM VE ÖZEL EĞİTİM  EKDERS SAYISINI  YAZIN. </t>
        </r>
        <r>
          <rPr>
            <b/>
            <sz val="10"/>
            <color indexed="10"/>
            <rFont val="Tahoma"/>
            <family val="2"/>
            <charset val="162"/>
          </rPr>
          <t>MEHMET YAVİÇ 05059670161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6" authorId="0">
      <text>
        <r>
          <rPr>
            <b/>
            <sz val="10"/>
            <color indexed="81"/>
            <rFont val="Tahoma"/>
            <family val="2"/>
            <charset val="162"/>
          </rPr>
          <t xml:space="preserve">BURAYA GÜNDÜZ 18'den SONRA VE HAFTA SONU  DESTEK EĞİTİM VE ÖZEL EĞİTİM EKDERS SAYISINI  YAZIN.                 </t>
        </r>
        <r>
          <rPr>
            <b/>
            <sz val="10"/>
            <color indexed="10"/>
            <rFont val="Tahoma"/>
            <family val="2"/>
            <charset val="162"/>
          </rPr>
          <t>MEHMET YAVİÇ 05059670161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7" authorId="0">
      <text>
        <r>
          <rPr>
            <b/>
            <sz val="10"/>
            <color indexed="81"/>
            <rFont val="Tahoma"/>
            <family val="2"/>
            <charset val="162"/>
          </rPr>
          <t xml:space="preserve">BURAYA GÜNDÜZ YAPILAN TAKVİYE KURSU EKDERS SAYISINI  YAZIN.                 </t>
        </r>
        <r>
          <rPr>
            <b/>
            <sz val="10"/>
            <color indexed="10"/>
            <rFont val="Tahoma"/>
            <family val="2"/>
            <charset val="162"/>
          </rPr>
          <t>MEHMET YAVİÇ 05059670161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8" authorId="0">
      <text>
        <r>
          <rPr>
            <b/>
            <sz val="10"/>
            <color indexed="81"/>
            <rFont val="Tahoma"/>
            <family val="2"/>
            <charset val="162"/>
          </rPr>
          <t xml:space="preserve">BURAYA GÜNDÜZ 18'den SONRA VE HAFTA SONU  YAPILAN TAKVİYE KURSU EKDERS SAYISINI  YAZIN.                 </t>
        </r>
        <r>
          <rPr>
            <b/>
            <sz val="10"/>
            <color indexed="10"/>
            <rFont val="Tahoma"/>
            <family val="2"/>
            <charset val="162"/>
          </rPr>
          <t>MEHMET YAVİÇ 05059670161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9" authorId="0">
      <text>
        <r>
          <rPr>
            <b/>
            <sz val="10"/>
            <color indexed="81"/>
            <rFont val="Tahoma"/>
            <family val="2"/>
            <charset val="162"/>
          </rPr>
          <t xml:space="preserve">BURAYA SİZDEN KESİLECEK VERGİ ORANINI  YAZIN. %15 - %20 yada %27 gibi </t>
        </r>
        <r>
          <rPr>
            <b/>
            <sz val="10"/>
            <color indexed="10"/>
            <rFont val="Tahoma"/>
            <family val="2"/>
            <charset val="162"/>
          </rPr>
          <t>MEHMET YAVİÇ 05059670161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10" authorId="0">
      <text>
        <r>
          <rPr>
            <b/>
            <sz val="10"/>
            <color indexed="81"/>
            <rFont val="Tahoma"/>
            <family val="2"/>
            <charset val="162"/>
          </rPr>
          <t xml:space="preserve">BURAYA DOKUNMAYIN. ÇÜNKÜ DAMGA VERGİSİ ORANI SABİTİR.         </t>
        </r>
        <r>
          <rPr>
            <b/>
            <sz val="10"/>
            <color indexed="10"/>
            <rFont val="Tahoma"/>
            <family val="2"/>
            <charset val="162"/>
          </rPr>
          <t>MEHMET YAVİÇ 05059670161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Yazar</author>
  </authors>
  <commentList>
    <comment ref="C2" authorId="0">
      <text>
        <r>
          <rPr>
            <b/>
            <sz val="10"/>
            <color indexed="81"/>
            <rFont val="Tahoma"/>
            <family val="2"/>
            <charset val="162"/>
          </rPr>
          <t xml:space="preserve">BURAYA ADINIZI VE SOYADINIZI YAZIN </t>
        </r>
        <r>
          <rPr>
            <b/>
            <sz val="10"/>
            <color indexed="10"/>
            <rFont val="Tahoma"/>
            <family val="2"/>
            <charset val="162"/>
          </rPr>
          <t>MEHMET YAVİÇ 05059670161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3" authorId="0">
      <text>
        <r>
          <rPr>
            <b/>
            <sz val="10"/>
            <color indexed="81"/>
            <rFont val="Tahoma"/>
            <family val="2"/>
            <charset val="162"/>
          </rPr>
          <t xml:space="preserve">GÜNDÜZ TOPLAM EKDERS SAYISINI BURAYA YAZIN </t>
        </r>
        <r>
          <rPr>
            <b/>
            <sz val="10"/>
            <color indexed="10"/>
            <rFont val="Tahoma"/>
            <family val="2"/>
            <charset val="162"/>
          </rPr>
          <t>MEHMET YAVİÇ 05059670161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4" authorId="0">
      <text>
        <r>
          <rPr>
            <b/>
            <sz val="10"/>
            <color indexed="81"/>
            <rFont val="Tahoma"/>
            <family val="2"/>
            <charset val="162"/>
          </rPr>
          <t xml:space="preserve">BURAYA GÜNDÜZ 18'den SONRA VE HAFTA SONU  EKDERS SAYISINI  YAZIN. </t>
        </r>
        <r>
          <rPr>
            <b/>
            <sz val="10"/>
            <color indexed="10"/>
            <rFont val="Tahoma"/>
            <family val="2"/>
            <charset val="162"/>
          </rPr>
          <t>MEHMET YAVİÇ 05059670161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5" authorId="0">
      <text>
        <r>
          <rPr>
            <b/>
            <sz val="10"/>
            <color indexed="81"/>
            <rFont val="Tahoma"/>
            <family val="2"/>
            <charset val="162"/>
          </rPr>
          <t xml:space="preserve">BURAYA GÜNDÜZ DESTEK EĞİTİM VE ÖZEL EĞİTİM  EKDERS SAYISINI  YAZIN. </t>
        </r>
        <r>
          <rPr>
            <b/>
            <sz val="10"/>
            <color indexed="10"/>
            <rFont val="Tahoma"/>
            <family val="2"/>
            <charset val="162"/>
          </rPr>
          <t>MEHMET YAVİÇ 05059670161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6" authorId="0">
      <text>
        <r>
          <rPr>
            <b/>
            <sz val="10"/>
            <color indexed="81"/>
            <rFont val="Tahoma"/>
            <family val="2"/>
            <charset val="162"/>
          </rPr>
          <t xml:space="preserve">BURAYA GÜNDÜZ 18'den SONRA VE HAFTA SONU  DESTEK EĞİTİM VE ÖZEL EĞİTİM EKDERS SAYISINI  YAZIN.                 </t>
        </r>
        <r>
          <rPr>
            <b/>
            <sz val="10"/>
            <color indexed="10"/>
            <rFont val="Tahoma"/>
            <family val="2"/>
            <charset val="162"/>
          </rPr>
          <t>MEHMET YAVİÇ 05059670161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7" authorId="0">
      <text>
        <r>
          <rPr>
            <b/>
            <sz val="10"/>
            <color indexed="81"/>
            <rFont val="Tahoma"/>
            <family val="2"/>
            <charset val="162"/>
          </rPr>
          <t xml:space="preserve">BURAYA GÜNDÜZ YAPILAN TAKVİYE KURSU EKDERS SAYISINI  YAZIN.                 </t>
        </r>
        <r>
          <rPr>
            <b/>
            <sz val="10"/>
            <color indexed="10"/>
            <rFont val="Tahoma"/>
            <family val="2"/>
            <charset val="162"/>
          </rPr>
          <t>MEHMET YAVİÇ 05059670161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8" authorId="0">
      <text>
        <r>
          <rPr>
            <b/>
            <sz val="10"/>
            <color indexed="81"/>
            <rFont val="Tahoma"/>
            <family val="2"/>
            <charset val="162"/>
          </rPr>
          <t xml:space="preserve">BURAYA GÜNDÜZ 18'den SONRA VE HAFTA SONU  YAPILAN TAKVİYE KURSU EKDERS SAYISINI  YAZIN.                 </t>
        </r>
        <r>
          <rPr>
            <b/>
            <sz val="10"/>
            <color indexed="10"/>
            <rFont val="Tahoma"/>
            <family val="2"/>
            <charset val="162"/>
          </rPr>
          <t>MEHMET YAVİÇ 05059670161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9" authorId="0">
      <text>
        <r>
          <rPr>
            <b/>
            <sz val="10"/>
            <color indexed="81"/>
            <rFont val="Tahoma"/>
            <family val="2"/>
            <charset val="162"/>
          </rPr>
          <t xml:space="preserve">BURAYA SİZDEN KESİLECEK VERGİ ORANINI  YAZIN. %15 - %20 yada %27 gibi </t>
        </r>
        <r>
          <rPr>
            <b/>
            <sz val="10"/>
            <color indexed="10"/>
            <rFont val="Tahoma"/>
            <family val="2"/>
            <charset val="162"/>
          </rPr>
          <t>MEHMET YAVİÇ 05059670161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10" authorId="0">
      <text>
        <r>
          <rPr>
            <b/>
            <sz val="10"/>
            <color indexed="81"/>
            <rFont val="Tahoma"/>
            <family val="2"/>
            <charset val="162"/>
          </rPr>
          <t xml:space="preserve">BURAYA DOKUNMAYIN. ÇÜNKÜ DAMGA VERGİSİ ORANI SABİTİR.         </t>
        </r>
        <r>
          <rPr>
            <b/>
            <sz val="10"/>
            <color indexed="10"/>
            <rFont val="Tahoma"/>
            <family val="2"/>
            <charset val="162"/>
          </rPr>
          <t>MEHMET YAVİÇ 05059670161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<sst xmlns="http://schemas.openxmlformats.org/spreadsheetml/2006/main" count="120" uniqueCount="54">
  <si>
    <t>TOPLAM TUTAR</t>
  </si>
  <si>
    <t>YAŞLILIK - MALÜLÜK</t>
  </si>
  <si>
    <t>G.S.S. PRİMİ</t>
  </si>
  <si>
    <t>İŞSİZLİK SİGORTASI</t>
  </si>
  <si>
    <t>TAHAKKUK TOPLAMI</t>
  </si>
  <si>
    <t>S.G.K. DEVLET KATKISI</t>
  </si>
  <si>
    <t>YAŞLILIK - MALÜLÜK (KİŞİ)</t>
  </si>
  <si>
    <t>G.S.S. PRİMİ (KİŞİ)</t>
  </si>
  <si>
    <t>GELİR VERGİSİ</t>
  </si>
  <si>
    <t>DAMGA VERGİSİ</t>
  </si>
  <si>
    <t>KESİNTİ TOPLAMI</t>
  </si>
  <si>
    <t>SABİT VERİLER</t>
  </si>
  <si>
    <t>MEMUR MAAŞ KATSAYISI</t>
  </si>
  <si>
    <t>GÜNDÜZ EKDER GÖSTERGESİ</t>
  </si>
  <si>
    <t>GECE EKDERS GÖSTERGESİ</t>
  </si>
  <si>
    <t>%25 ZAMLI GÜNDÜZ</t>
  </si>
  <si>
    <t>%25 ZAMLI GECE</t>
  </si>
  <si>
    <t>TAKVİYE KURSU GÜNDÜZ</t>
  </si>
  <si>
    <t>TAKVİYE KURSU GECE</t>
  </si>
  <si>
    <t>GECE EKDERS SAYISI</t>
  </si>
  <si>
    <t>%25 ZAMLI GÜNDÜZ E.D.S.</t>
  </si>
  <si>
    <t>%25 ZAMLI GECE E.D.S.</t>
  </si>
  <si>
    <t>TAKVİ KURSU GÜNDÜZ E.D.S.</t>
  </si>
  <si>
    <t>TAKVİ KURSU GECE E.D.S.</t>
  </si>
  <si>
    <t>GÜNDÜZ EKDERS SAYISI</t>
  </si>
  <si>
    <t>ADI VE SOYADI</t>
  </si>
  <si>
    <t>GÜNDÜZ EKDERS TUTARI</t>
  </si>
  <si>
    <t>GECE EKDERS TUTARI</t>
  </si>
  <si>
    <t>%25 ZAMLI GÜNDÜZ TUTARI</t>
  </si>
  <si>
    <t>%25 ZAMLI GECE TUTARI</t>
  </si>
  <si>
    <t>TAKVİ KURSU GÜNDÜZ TUTARI</t>
  </si>
  <si>
    <t>TAKVİ KURSU GECE TUTARI</t>
  </si>
  <si>
    <t>%25 ZAMLI GÜNDÜZ EKDERS SAYISI</t>
  </si>
  <si>
    <t>%25 ZAMLI GECE  EKDERS SAYISI</t>
  </si>
  <si>
    <t>TAKVİYE KURSU GÜNDÜZ EKDERS SAYISI</t>
  </si>
  <si>
    <t>TAKVİYE KURSU GECE EKDERS SAYISI</t>
  </si>
  <si>
    <t>S.G.K. KİŞİ KESİNTİSİ</t>
  </si>
  <si>
    <t>NET ELE GEÇEN TOPLAM</t>
  </si>
  <si>
    <t>GELİR VERGİSİ ORANI</t>
  </si>
  <si>
    <t>DAMGA VERGİSİ ORANI</t>
  </si>
  <si>
    <t>HESAPLA</t>
  </si>
  <si>
    <t>SİGORTA</t>
  </si>
  <si>
    <t xml:space="preserve">İŞSİZLİK </t>
  </si>
  <si>
    <t>TAKVİYE KURSU GECE TUTARI</t>
  </si>
  <si>
    <t>ASGARİ GEÇİM İNDİRİMİ</t>
  </si>
  <si>
    <t>ASGARİ ÜCRET BRUT TUTARI</t>
  </si>
  <si>
    <t>EKDERS KARŞILIĞI EKDERS BORDROSU</t>
  </si>
  <si>
    <t>SÖZLEŞMELİ EKDERS BORDROSU</t>
  </si>
  <si>
    <t>KADROLU EKDERS BORDROSU</t>
  </si>
  <si>
    <r>
      <t xml:space="preserve">    </t>
    </r>
    <r>
      <rPr>
        <b/>
        <sz val="24"/>
        <color theme="3" tint="-0.249977111117893"/>
        <rFont val="Calibri"/>
        <family val="2"/>
        <charset val="162"/>
        <scheme val="minor"/>
      </rPr>
      <t xml:space="preserve"> BU PROGRAMI BENDEN İZİNSİZ BENİM DİYE BİRİLERİNE LANSE EDENLERE HAKKIMI HELAL ETMİYORUM.  SADECE</t>
    </r>
    <r>
      <rPr>
        <b/>
        <sz val="24"/>
        <color rgb="FFFFFF00"/>
        <rFont val="Calibri"/>
        <family val="2"/>
        <charset val="162"/>
        <scheme val="minor"/>
      </rPr>
      <t xml:space="preserve"> </t>
    </r>
    <r>
      <rPr>
        <b/>
        <sz val="24"/>
        <color rgb="FFC00000"/>
        <rFont val="Calibri"/>
        <family val="2"/>
        <charset val="162"/>
        <scheme val="minor"/>
      </rPr>
      <t>KADROLU, EKDERS KARŞILIĞI  VE  SÖZLEŞMELİ</t>
    </r>
    <r>
      <rPr>
        <b/>
        <sz val="24"/>
        <color rgb="FFFFFF00"/>
        <rFont val="Calibri"/>
        <family val="2"/>
        <charset val="162"/>
        <scheme val="minor"/>
      </rPr>
      <t xml:space="preserve"> </t>
    </r>
    <r>
      <rPr>
        <b/>
        <sz val="24"/>
        <color theme="3" tint="-0.249977111117893"/>
        <rFont val="Calibri"/>
        <family val="2"/>
        <charset val="162"/>
        <scheme val="minor"/>
      </rPr>
      <t>ÖĞRETMEN ARKADAŞLARIMIZ  EKDERS  TUTARLARINI HESAPLASINLAR  DİYE  YAPTIM.  HERKES BİLGİSYARINA İNDİREBİLİR, ARKADAŞLARINA VEREBİLİR.                                           SORULARINIZ  VARSA</t>
    </r>
    <r>
      <rPr>
        <b/>
        <sz val="24"/>
        <color rgb="FFFFFF00"/>
        <rFont val="Calibri"/>
        <family val="2"/>
        <charset val="162"/>
        <scheme val="minor"/>
      </rPr>
      <t xml:space="preserve">   </t>
    </r>
    <r>
      <rPr>
        <b/>
        <sz val="24"/>
        <color rgb="FFC00000"/>
        <rFont val="Calibri"/>
        <family val="2"/>
        <charset val="162"/>
        <scheme val="minor"/>
      </rPr>
      <t>TELEFONUM: 05059670161</t>
    </r>
    <r>
      <rPr>
        <b/>
        <sz val="24"/>
        <color rgb="FFFFFF00"/>
        <rFont val="Calibri"/>
        <family val="2"/>
        <charset val="162"/>
        <scheme val="minor"/>
      </rPr>
      <t xml:space="preserve">  </t>
    </r>
    <r>
      <rPr>
        <b/>
        <sz val="16"/>
        <color theme="7" tint="-0.499984740745262"/>
        <rFont val="Calibri"/>
        <family val="2"/>
        <charset val="162"/>
        <scheme val="minor"/>
      </rPr>
      <t>Mehmet YAVİÇ VAKIFBANK İLK VE ORTAOKULU / VAN</t>
    </r>
    <r>
      <rPr>
        <b/>
        <sz val="24"/>
        <color rgb="FFFFFF00"/>
        <rFont val="Calibri"/>
        <family val="2"/>
        <charset val="162"/>
        <scheme val="minor"/>
      </rPr>
      <t xml:space="preserve">        </t>
    </r>
    <r>
      <rPr>
        <b/>
        <sz val="24"/>
        <color rgb="FFC00000"/>
        <rFont val="Calibri"/>
        <family val="2"/>
        <charset val="162"/>
        <scheme val="minor"/>
      </rPr>
      <t xml:space="preserve">PROGRAMIN EN GÜNCEL DURUMUNU </t>
    </r>
    <r>
      <rPr>
        <b/>
        <sz val="24"/>
        <color rgb="FFFFFF00"/>
        <rFont val="Calibri"/>
        <family val="2"/>
        <charset val="162"/>
        <scheme val="minor"/>
      </rPr>
      <t xml:space="preserve">  </t>
    </r>
    <r>
      <rPr>
        <b/>
        <sz val="24"/>
        <color rgb="FF002060"/>
        <rFont val="Calibri"/>
        <family val="2"/>
        <charset val="162"/>
        <scheme val="minor"/>
      </rPr>
      <t>http://vanvakifbankilkokulu.meb.k12.tr</t>
    </r>
    <r>
      <rPr>
        <b/>
        <sz val="24"/>
        <color rgb="FFFFFF00"/>
        <rFont val="Calibri"/>
        <family val="2"/>
        <charset val="162"/>
        <scheme val="minor"/>
      </rPr>
      <t xml:space="preserve">      </t>
    </r>
    <r>
      <rPr>
        <b/>
        <sz val="24"/>
        <color rgb="FFC00000"/>
        <rFont val="Calibri"/>
        <family val="2"/>
        <charset val="162"/>
        <scheme val="minor"/>
      </rPr>
      <t xml:space="preserve"> ve</t>
    </r>
    <r>
      <rPr>
        <b/>
        <sz val="24"/>
        <color rgb="FFFFFF00"/>
        <rFont val="Calibri"/>
        <family val="2"/>
        <charset val="162"/>
        <scheme val="minor"/>
      </rPr>
      <t xml:space="preserve">       </t>
    </r>
    <r>
      <rPr>
        <b/>
        <sz val="24"/>
        <color rgb="FF002060"/>
        <rFont val="Calibri"/>
        <family val="2"/>
        <charset val="162"/>
        <scheme val="minor"/>
      </rPr>
      <t>http://vanvakifbankoo.meb.k12.tr/</t>
    </r>
    <r>
      <rPr>
        <b/>
        <sz val="24"/>
        <color rgb="FFFFFF00"/>
        <rFont val="Calibri"/>
        <family val="2"/>
        <charset val="162"/>
        <scheme val="minor"/>
      </rPr>
      <t xml:space="preserve">  </t>
    </r>
    <r>
      <rPr>
        <b/>
        <sz val="24"/>
        <color rgb="FFC00000"/>
        <rFont val="Calibri"/>
        <family val="2"/>
        <charset val="162"/>
        <scheme val="minor"/>
      </rPr>
      <t>web sitelerinden alabilirsiniz.</t>
    </r>
  </si>
  <si>
    <t>AD SOYAD</t>
  </si>
  <si>
    <t>KADROLU VERİ GİRİŞ SAYFASI</t>
  </si>
  <si>
    <t>SÖZLEŞMELİ VERİ GİRİŞ SAYFASI</t>
  </si>
  <si>
    <t>EKDERS KARŞILIĞI VERİ GİRİŞ SAYFASI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</si>
</sst>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</font>
    <font>
      <sz val="10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b/>
      <sz val="22"/>
      <color theme="1"/>
      <name val="Calibri"/>
      <family val="2"/>
      <charset val="162"/>
      <scheme val="minor"/>
    </font>
    <font>
      <b/>
      <sz val="26"/>
      <color theme="1"/>
      <name val="Calibri"/>
      <family val="2"/>
      <charset val="162"/>
      <scheme val="minor"/>
    </font>
    <font>
      <b/>
      <sz val="18"/>
      <color theme="0"/>
      <name val="Calibri"/>
      <family val="2"/>
      <charset val="162"/>
      <scheme val="minor"/>
    </font>
    <font>
      <b/>
      <sz val="36"/>
      <color rgb="FFFFFF00"/>
      <name val="Calibri"/>
      <family val="2"/>
      <charset val="162"/>
    </font>
    <font>
      <b/>
      <sz val="24"/>
      <color rgb="FFFFFF00"/>
      <name val="Calibri"/>
      <family val="2"/>
      <charset val="162"/>
      <scheme val="minor"/>
    </font>
    <font>
      <b/>
      <sz val="24"/>
      <color rgb="FF002060"/>
      <name val="Calibri"/>
      <family val="2"/>
      <charset val="162"/>
      <scheme val="minor"/>
    </font>
    <font>
      <b/>
      <sz val="24"/>
      <color rgb="FFC00000"/>
      <name val="Calibri"/>
      <family val="2"/>
      <charset val="162"/>
      <scheme val="minor"/>
    </font>
    <font>
      <b/>
      <sz val="20"/>
      <name val="Calibri"/>
      <family val="2"/>
      <charset val="162"/>
      <scheme val="minor"/>
    </font>
    <font>
      <sz val="9"/>
      <color indexed="81"/>
      <name val="Tahoma"/>
      <family val="2"/>
      <charset val="162"/>
    </font>
    <font>
      <b/>
      <sz val="10"/>
      <color indexed="81"/>
      <name val="Tahoma"/>
      <family val="2"/>
      <charset val="162"/>
    </font>
    <font>
      <b/>
      <sz val="10"/>
      <color indexed="10"/>
      <name val="Tahoma"/>
      <family val="2"/>
      <charset val="162"/>
    </font>
    <font>
      <b/>
      <sz val="16"/>
      <color theme="7" tint="-0.499984740745262"/>
      <name val="Calibri"/>
      <family val="2"/>
      <charset val="162"/>
      <scheme val="minor"/>
    </font>
    <font>
      <b/>
      <sz val="24"/>
      <color theme="3" tint="-0.249977111117893"/>
      <name val="Calibri"/>
      <family val="2"/>
      <charset val="162"/>
      <scheme val="minor"/>
    </font>
    <font>
      <b/>
      <sz val="28"/>
      <color theme="1"/>
      <name val="Calibri"/>
      <family val="2"/>
      <charset val="16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0" fillId="4" borderId="0" xfId="0" applyFill="1" applyAlignment="1">
      <alignment vertical="center" wrapText="1"/>
    </xf>
    <xf numFmtId="0" fontId="6" fillId="11" borderId="4" xfId="0" applyFont="1" applyFill="1" applyBorder="1" applyAlignment="1">
      <alignment vertical="center" wrapText="1"/>
    </xf>
    <xf numFmtId="0" fontId="10" fillId="7" borderId="4" xfId="0" applyFont="1" applyFill="1" applyBorder="1" applyAlignment="1">
      <alignment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vertical="center" wrapText="1"/>
    </xf>
    <xf numFmtId="0" fontId="0" fillId="12" borderId="0" xfId="0" applyFill="1" applyAlignment="1">
      <alignment vertical="center" wrapText="1"/>
    </xf>
    <xf numFmtId="0" fontId="0" fillId="13" borderId="0" xfId="0" applyFill="1" applyAlignment="1">
      <alignment vertical="center" wrapText="1"/>
    </xf>
    <xf numFmtId="0" fontId="0" fillId="13" borderId="3" xfId="0" applyFill="1" applyBorder="1" applyAlignment="1">
      <alignment horizontal="center" vertical="center" wrapText="1"/>
    </xf>
    <xf numFmtId="0" fontId="0" fillId="13" borderId="1" xfId="0" applyFill="1" applyBorder="1" applyAlignment="1">
      <alignment horizontal="center" vertical="center" wrapText="1"/>
    </xf>
    <xf numFmtId="0" fontId="0" fillId="14" borderId="1" xfId="0" applyFill="1" applyBorder="1" applyAlignment="1">
      <alignment vertical="center" wrapText="1"/>
    </xf>
    <xf numFmtId="1" fontId="0" fillId="14" borderId="1" xfId="0" applyNumberFormat="1" applyFill="1" applyBorder="1" applyAlignment="1">
      <alignment horizontal="center" vertical="center" wrapText="1"/>
    </xf>
    <xf numFmtId="4" fontId="0" fillId="14" borderId="1" xfId="0" applyNumberFormat="1" applyFill="1" applyBorder="1" applyAlignment="1">
      <alignment vertical="center" wrapText="1"/>
    </xf>
    <xf numFmtId="0" fontId="0" fillId="14" borderId="2" xfId="0" applyFill="1" applyBorder="1" applyAlignment="1">
      <alignment horizontal="center" vertical="center" wrapText="1"/>
    </xf>
    <xf numFmtId="0" fontId="0" fillId="13" borderId="1" xfId="0" applyFill="1" applyBorder="1" applyAlignment="1">
      <alignment horizontal="center" vertical="center" wrapText="1"/>
    </xf>
    <xf numFmtId="0" fontId="0" fillId="13" borderId="1" xfId="0" applyFill="1" applyBorder="1" applyAlignment="1">
      <alignment horizontal="center" vertical="center" wrapText="1"/>
    </xf>
    <xf numFmtId="1" fontId="0" fillId="14" borderId="1" xfId="0" applyNumberFormat="1" applyFill="1" applyBorder="1" applyAlignment="1">
      <alignment vertical="center" wrapText="1"/>
    </xf>
    <xf numFmtId="0" fontId="0" fillId="13" borderId="2" xfId="0" applyFill="1" applyBorder="1" applyAlignment="1">
      <alignment vertical="center" wrapText="1"/>
    </xf>
    <xf numFmtId="4" fontId="7" fillId="10" borderId="0" xfId="0" applyNumberFormat="1" applyFont="1" applyFill="1" applyAlignment="1">
      <alignment vertical="center" wrapText="1"/>
    </xf>
    <xf numFmtId="0" fontId="5" fillId="16" borderId="10" xfId="0" applyFont="1" applyFill="1" applyBorder="1" applyAlignment="1">
      <alignment horizontal="center" vertical="center" wrapText="1"/>
    </xf>
    <xf numFmtId="1" fontId="5" fillId="16" borderId="10" xfId="0" applyNumberFormat="1" applyFont="1" applyFill="1" applyBorder="1" applyAlignment="1">
      <alignment horizontal="center" vertical="center" wrapText="1"/>
    </xf>
    <xf numFmtId="1" fontId="5" fillId="16" borderId="5" xfId="0" applyNumberFormat="1" applyFont="1" applyFill="1" applyBorder="1" applyAlignment="1">
      <alignment horizontal="center" vertical="center" wrapText="1"/>
    </xf>
    <xf numFmtId="0" fontId="5" fillId="16" borderId="5" xfId="0" applyFont="1" applyFill="1" applyBorder="1" applyAlignment="1">
      <alignment horizontal="center" vertical="center" wrapText="1"/>
    </xf>
    <xf numFmtId="0" fontId="15" fillId="17" borderId="5" xfId="0" applyFont="1" applyFill="1" applyBorder="1" applyAlignment="1">
      <alignment vertical="center" wrapText="1"/>
    </xf>
    <xf numFmtId="0" fontId="21" fillId="15" borderId="5" xfId="0" applyFont="1" applyFill="1" applyBorder="1" applyAlignment="1">
      <alignment horizontal="center" vertical="center" wrapText="1"/>
    </xf>
    <xf numFmtId="0" fontId="21" fillId="15" borderId="10" xfId="0" applyFont="1" applyFill="1" applyBorder="1" applyAlignment="1">
      <alignment horizontal="center" vertical="center" wrapText="1"/>
    </xf>
    <xf numFmtId="0" fontId="5" fillId="15" borderId="11" xfId="0" applyFont="1" applyFill="1" applyBorder="1" applyAlignment="1">
      <alignment horizontal="center" vertical="center" wrapText="1"/>
    </xf>
    <xf numFmtId="0" fontId="5" fillId="15" borderId="12" xfId="0" applyFont="1" applyFill="1" applyBorder="1" applyAlignment="1">
      <alignment horizontal="center" vertical="center" wrapText="1"/>
    </xf>
    <xf numFmtId="0" fontId="5" fillId="15" borderId="13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8" fillId="15" borderId="11" xfId="0" applyFont="1" applyFill="1" applyBorder="1" applyAlignment="1">
      <alignment horizontal="center" vertical="center" wrapText="1"/>
    </xf>
    <xf numFmtId="0" fontId="8" fillId="15" borderId="12" xfId="0" applyFont="1" applyFill="1" applyBorder="1" applyAlignment="1">
      <alignment horizontal="center" vertical="center" wrapText="1"/>
    </xf>
    <xf numFmtId="0" fontId="8" fillId="15" borderId="13" xfId="0" applyFont="1" applyFill="1" applyBorder="1" applyAlignment="1">
      <alignment horizontal="center" vertical="center" wrapText="1"/>
    </xf>
    <xf numFmtId="49" fontId="11" fillId="4" borderId="14" xfId="1" applyNumberFormat="1" applyFont="1" applyFill="1" applyBorder="1" applyAlignment="1" applyProtection="1">
      <alignment horizontal="center" vertical="center" wrapText="1"/>
    </xf>
    <xf numFmtId="49" fontId="11" fillId="4" borderId="15" xfId="1" applyNumberFormat="1" applyFont="1" applyFill="1" applyBorder="1" applyAlignment="1" applyProtection="1">
      <alignment horizontal="center" vertical="center" wrapText="1"/>
    </xf>
    <xf numFmtId="49" fontId="11" fillId="4" borderId="16" xfId="1" applyNumberFormat="1" applyFont="1" applyFill="1" applyBorder="1" applyAlignment="1" applyProtection="1">
      <alignment horizontal="center" vertical="center" wrapText="1"/>
    </xf>
    <xf numFmtId="49" fontId="11" fillId="4" borderId="9" xfId="1" applyNumberFormat="1" applyFont="1" applyFill="1" applyBorder="1" applyAlignment="1" applyProtection="1">
      <alignment horizontal="center" vertical="center" wrapText="1"/>
    </xf>
    <xf numFmtId="49" fontId="11" fillId="4" borderId="0" xfId="1" applyNumberFormat="1" applyFont="1" applyFill="1" applyBorder="1" applyAlignment="1" applyProtection="1">
      <alignment horizontal="center" vertical="center" wrapText="1"/>
    </xf>
    <xf numFmtId="49" fontId="11" fillId="4" borderId="17" xfId="1" applyNumberFormat="1" applyFont="1" applyFill="1" applyBorder="1" applyAlignment="1" applyProtection="1">
      <alignment horizontal="center" vertical="center" wrapText="1"/>
    </xf>
    <xf numFmtId="49" fontId="11" fillId="4" borderId="18" xfId="1" applyNumberFormat="1" applyFont="1" applyFill="1" applyBorder="1" applyAlignment="1" applyProtection="1">
      <alignment horizontal="center" vertical="center" wrapText="1"/>
    </xf>
    <xf numFmtId="49" fontId="11" fillId="4" borderId="19" xfId="1" applyNumberFormat="1" applyFont="1" applyFill="1" applyBorder="1" applyAlignment="1" applyProtection="1">
      <alignment horizontal="center" vertical="center" wrapText="1"/>
    </xf>
    <xf numFmtId="49" fontId="11" fillId="4" borderId="20" xfId="1" applyNumberFormat="1" applyFont="1" applyFill="1" applyBorder="1" applyAlignment="1" applyProtection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0" fillId="13" borderId="1" xfId="0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 wrapText="1"/>
    </xf>
    <xf numFmtId="0" fontId="0" fillId="13" borderId="21" xfId="0" applyFill="1" applyBorder="1" applyAlignment="1">
      <alignment horizontal="center" vertical="center" wrapText="1"/>
    </xf>
    <xf numFmtId="0" fontId="0" fillId="13" borderId="3" xfId="0" applyFill="1" applyBorder="1" applyAlignment="1">
      <alignment horizontal="center" vertical="center" wrapText="1"/>
    </xf>
    <xf numFmtId="0" fontId="0" fillId="13" borderId="2" xfId="0" applyFill="1" applyBorder="1" applyAlignment="1">
      <alignment horizontal="center" vertical="center" wrapText="1"/>
    </xf>
    <xf numFmtId="0" fontId="0" fillId="13" borderId="22" xfId="0" applyFill="1" applyBorder="1" applyAlignment="1">
      <alignment horizontal="center" vertical="center" wrapText="1"/>
    </xf>
    <xf numFmtId="0" fontId="12" fillId="18" borderId="0" xfId="0" applyFont="1" applyFill="1" applyAlignment="1">
      <alignment vertical="center" wrapText="1"/>
    </xf>
    <xf numFmtId="0" fontId="9" fillId="9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</cellXfs>
  <cellStyles count="2">
    <cellStyle name="Köprü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V25"/>
  <sheetViews>
    <sheetView tabSelected="1" workbookViewId="0">
      <selection activeCell="C3" sqref="C3"/>
    </sheetView>
  </sheetViews>
  <sheetFormatPr defaultRowHeight="15"/>
  <cols>
    <col min="1" max="1" width="57.5703125" style="1" customWidth="1"/>
    <col min="2" max="2" width="3.7109375" style="1" customWidth="1"/>
    <col min="3" max="3" width="44.5703125" style="1" customWidth="1"/>
    <col min="4" max="16384" width="9.140625" style="1"/>
  </cols>
  <sheetData>
    <row r="1" spans="1:22" ht="44.25" customHeight="1" thickTop="1" thickBot="1">
      <c r="A1" s="27" t="s">
        <v>51</v>
      </c>
      <c r="B1" s="27"/>
      <c r="C1" s="28"/>
      <c r="D1" s="29"/>
      <c r="E1" s="30"/>
      <c r="F1" s="30"/>
      <c r="G1" s="31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 ht="35.1" customHeight="1" thickTop="1" thickBot="1">
      <c r="A2" s="26" t="s">
        <v>25</v>
      </c>
      <c r="B2" s="32"/>
      <c r="C2" s="22" t="s">
        <v>50</v>
      </c>
      <c r="D2" s="29"/>
      <c r="E2" s="30"/>
      <c r="F2" s="30"/>
      <c r="G2" s="31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2" ht="35.1" customHeight="1" thickTop="1" thickBot="1">
      <c r="A3" s="26" t="s">
        <v>24</v>
      </c>
      <c r="B3" s="33"/>
      <c r="C3" s="23">
        <v>1</v>
      </c>
      <c r="D3" s="35"/>
      <c r="E3" s="36"/>
      <c r="F3" s="36"/>
      <c r="G3" s="37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ht="35.1" customHeight="1" thickTop="1" thickBot="1">
      <c r="A4" s="26" t="s">
        <v>19</v>
      </c>
      <c r="B4" s="33"/>
      <c r="C4" s="23"/>
      <c r="D4" s="35"/>
      <c r="E4" s="36"/>
      <c r="F4" s="36"/>
      <c r="G4" s="37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35.1" customHeight="1" thickTop="1" thickBot="1">
      <c r="A5" s="26" t="s">
        <v>32</v>
      </c>
      <c r="B5" s="33"/>
      <c r="C5" s="24"/>
      <c r="D5" s="38" t="s">
        <v>40</v>
      </c>
      <c r="E5" s="39"/>
      <c r="F5" s="39"/>
      <c r="G5" s="40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22" ht="35.1" customHeight="1" thickTop="1" thickBot="1">
      <c r="A6" s="26" t="s">
        <v>33</v>
      </c>
      <c r="B6" s="33"/>
      <c r="C6" s="24"/>
      <c r="D6" s="41"/>
      <c r="E6" s="42"/>
      <c r="F6" s="42"/>
      <c r="G6" s="43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35.1" customHeight="1" thickTop="1" thickBot="1">
      <c r="A7" s="26" t="s">
        <v>34</v>
      </c>
      <c r="B7" s="33"/>
      <c r="C7" s="24"/>
      <c r="D7" s="41"/>
      <c r="E7" s="42"/>
      <c r="F7" s="42"/>
      <c r="G7" s="43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2" ht="35.1" customHeight="1" thickTop="1" thickBot="1">
      <c r="A8" s="26" t="s">
        <v>35</v>
      </c>
      <c r="B8" s="33"/>
      <c r="C8" s="24"/>
      <c r="D8" s="41"/>
      <c r="E8" s="42"/>
      <c r="F8" s="42"/>
      <c r="G8" s="43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2" ht="35.1" customHeight="1" thickTop="1" thickBot="1">
      <c r="A9" s="26" t="s">
        <v>38</v>
      </c>
      <c r="B9" s="33"/>
      <c r="C9" s="25">
        <v>15</v>
      </c>
      <c r="D9" s="41"/>
      <c r="E9" s="42"/>
      <c r="F9" s="42"/>
      <c r="G9" s="43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2" ht="35.1" customHeight="1" thickTop="1" thickBot="1">
      <c r="A10" s="26" t="s">
        <v>39</v>
      </c>
      <c r="B10" s="34"/>
      <c r="C10" s="25">
        <v>7.59</v>
      </c>
      <c r="D10" s="44"/>
      <c r="E10" s="45"/>
      <c r="F10" s="45"/>
      <c r="G10" s="46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2" ht="30" customHeight="1" thickTop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2" ht="30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 ht="30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2" ht="30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2" ht="30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2" ht="30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2" ht="30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1:22" ht="30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1:22" ht="30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2" ht="30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1:22" ht="30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1:22" ht="30" customHeight="1"/>
    <row r="23" spans="1:22" ht="30" customHeight="1"/>
    <row r="24" spans="1:22" ht="30" customHeight="1"/>
    <row r="25" spans="1:22" ht="30" customHeight="1"/>
  </sheetData>
  <mergeCells count="5">
    <mergeCell ref="A1:C1"/>
    <mergeCell ref="D1:G2"/>
    <mergeCell ref="B2:B10"/>
    <mergeCell ref="D3:G4"/>
    <mergeCell ref="D5:G10"/>
  </mergeCells>
  <hyperlinks>
    <hyperlink ref="D5:G10" location="'KADROLU EKDERS BORDROSU'!A1" display="HESAPLA"/>
  </hyperlink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V25"/>
  <sheetViews>
    <sheetView workbookViewId="0">
      <selection activeCell="C3" sqref="C3"/>
    </sheetView>
  </sheetViews>
  <sheetFormatPr defaultRowHeight="15"/>
  <cols>
    <col min="1" max="1" width="57.5703125" style="1" customWidth="1"/>
    <col min="2" max="2" width="3.7109375" style="1" customWidth="1"/>
    <col min="3" max="3" width="44.5703125" style="1" customWidth="1"/>
    <col min="4" max="16384" width="9.140625" style="1"/>
  </cols>
  <sheetData>
    <row r="1" spans="1:22" ht="44.25" customHeight="1" thickTop="1" thickBot="1">
      <c r="A1" s="27" t="s">
        <v>52</v>
      </c>
      <c r="B1" s="27"/>
      <c r="C1" s="28"/>
      <c r="D1" s="29"/>
      <c r="E1" s="30"/>
      <c r="F1" s="30"/>
      <c r="G1" s="31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 ht="35.1" customHeight="1" thickTop="1" thickBot="1">
      <c r="A2" s="26" t="s">
        <v>25</v>
      </c>
      <c r="B2" s="32"/>
      <c r="C2" s="22" t="s">
        <v>50</v>
      </c>
      <c r="D2" s="29"/>
      <c r="E2" s="30"/>
      <c r="F2" s="30"/>
      <c r="G2" s="31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2" ht="35.1" customHeight="1" thickTop="1" thickBot="1">
      <c r="A3" s="26" t="s">
        <v>24</v>
      </c>
      <c r="B3" s="33"/>
      <c r="C3" s="23"/>
      <c r="D3" s="35"/>
      <c r="E3" s="36"/>
      <c r="F3" s="36"/>
      <c r="G3" s="37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ht="35.1" customHeight="1" thickTop="1" thickBot="1">
      <c r="A4" s="26" t="s">
        <v>19</v>
      </c>
      <c r="B4" s="33"/>
      <c r="C4" s="23"/>
      <c r="D4" s="35"/>
      <c r="E4" s="36"/>
      <c r="F4" s="36"/>
      <c r="G4" s="37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35.1" customHeight="1" thickTop="1" thickBot="1">
      <c r="A5" s="26" t="s">
        <v>32</v>
      </c>
      <c r="B5" s="33"/>
      <c r="C5" s="24"/>
      <c r="D5" s="38" t="s">
        <v>40</v>
      </c>
      <c r="E5" s="39"/>
      <c r="F5" s="39"/>
      <c r="G5" s="40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22" ht="35.1" customHeight="1" thickTop="1" thickBot="1">
      <c r="A6" s="26" t="s">
        <v>33</v>
      </c>
      <c r="B6" s="33"/>
      <c r="C6" s="24"/>
      <c r="D6" s="41"/>
      <c r="E6" s="42"/>
      <c r="F6" s="42"/>
      <c r="G6" s="43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35.1" customHeight="1" thickTop="1" thickBot="1">
      <c r="A7" s="26" t="s">
        <v>34</v>
      </c>
      <c r="B7" s="33"/>
      <c r="C7" s="24"/>
      <c r="D7" s="41"/>
      <c r="E7" s="42"/>
      <c r="F7" s="42"/>
      <c r="G7" s="43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2" ht="35.1" customHeight="1" thickTop="1" thickBot="1">
      <c r="A8" s="26" t="s">
        <v>35</v>
      </c>
      <c r="B8" s="33"/>
      <c r="C8" s="24"/>
      <c r="D8" s="41"/>
      <c r="E8" s="42"/>
      <c r="F8" s="42"/>
      <c r="G8" s="43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2" ht="35.1" customHeight="1" thickTop="1" thickBot="1">
      <c r="A9" s="26" t="s">
        <v>38</v>
      </c>
      <c r="B9" s="33"/>
      <c r="C9" s="25">
        <v>20</v>
      </c>
      <c r="D9" s="41"/>
      <c r="E9" s="42"/>
      <c r="F9" s="42"/>
      <c r="G9" s="43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2" ht="35.1" customHeight="1" thickTop="1" thickBot="1">
      <c r="A10" s="26" t="s">
        <v>39</v>
      </c>
      <c r="B10" s="34"/>
      <c r="C10" s="25">
        <v>7.59</v>
      </c>
      <c r="D10" s="44"/>
      <c r="E10" s="45"/>
      <c r="F10" s="45"/>
      <c r="G10" s="46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2" ht="30" customHeight="1" thickTop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2" ht="30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 ht="30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2" ht="30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2" ht="30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2" ht="30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2" ht="30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1:22" ht="30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1:22" ht="30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2" ht="30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1:22" ht="30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1:22" ht="30" customHeight="1"/>
    <row r="23" spans="1:22" ht="30" customHeight="1"/>
    <row r="24" spans="1:22" ht="30" customHeight="1"/>
    <row r="25" spans="1:22" ht="30" customHeight="1"/>
  </sheetData>
  <mergeCells count="5">
    <mergeCell ref="A1:C1"/>
    <mergeCell ref="B2:B10"/>
    <mergeCell ref="D1:G2"/>
    <mergeCell ref="D3:G4"/>
    <mergeCell ref="D5:G10"/>
  </mergeCells>
  <hyperlinks>
    <hyperlink ref="D5:G10" location="'SÖZLEŞMELİ EKDERS BORDROSU'!A1" display="SÖZLEŞMELİ EKDERS BORDROSU'!A1"/>
  </hyperlinks>
  <pageMargins left="0.7" right="0.7" top="0.75" bottom="0.75" header="0.3" footer="0.3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V25"/>
  <sheetViews>
    <sheetView workbookViewId="0">
      <selection activeCell="C4" sqref="C4"/>
    </sheetView>
  </sheetViews>
  <sheetFormatPr defaultRowHeight="15"/>
  <cols>
    <col min="1" max="1" width="57.5703125" style="1" customWidth="1"/>
    <col min="2" max="2" width="3.7109375" style="1" customWidth="1"/>
    <col min="3" max="3" width="44.5703125" style="1" customWidth="1"/>
    <col min="4" max="16384" width="9.140625" style="1"/>
  </cols>
  <sheetData>
    <row r="1" spans="1:22" ht="44.25" customHeight="1" thickTop="1" thickBot="1">
      <c r="A1" s="27" t="s">
        <v>53</v>
      </c>
      <c r="B1" s="27"/>
      <c r="C1" s="28"/>
      <c r="D1" s="29"/>
      <c r="E1" s="30"/>
      <c r="F1" s="30"/>
      <c r="G1" s="31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 ht="35.1" customHeight="1" thickTop="1" thickBot="1">
      <c r="A2" s="26" t="s">
        <v>25</v>
      </c>
      <c r="B2" s="32"/>
      <c r="C2" s="22" t="s">
        <v>50</v>
      </c>
      <c r="D2" s="29"/>
      <c r="E2" s="30"/>
      <c r="F2" s="30"/>
      <c r="G2" s="31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2" ht="35.1" customHeight="1" thickTop="1" thickBot="1">
      <c r="A3" s="26" t="s">
        <v>24</v>
      </c>
      <c r="B3" s="33"/>
      <c r="C3" s="23"/>
      <c r="D3" s="35"/>
      <c r="E3" s="36"/>
      <c r="F3" s="36"/>
      <c r="G3" s="37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ht="35.1" customHeight="1" thickTop="1" thickBot="1">
      <c r="A4" s="26" t="s">
        <v>19</v>
      </c>
      <c r="B4" s="33"/>
      <c r="C4" s="23"/>
      <c r="D4" s="35"/>
      <c r="E4" s="36"/>
      <c r="F4" s="36"/>
      <c r="G4" s="37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35.1" customHeight="1" thickTop="1" thickBot="1">
      <c r="A5" s="26" t="s">
        <v>32</v>
      </c>
      <c r="B5" s="33"/>
      <c r="C5" s="24"/>
      <c r="D5" s="38" t="s">
        <v>40</v>
      </c>
      <c r="E5" s="39"/>
      <c r="F5" s="39"/>
      <c r="G5" s="40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22" ht="35.1" customHeight="1" thickTop="1" thickBot="1">
      <c r="A6" s="26" t="s">
        <v>33</v>
      </c>
      <c r="B6" s="33"/>
      <c r="C6" s="24"/>
      <c r="D6" s="41"/>
      <c r="E6" s="42"/>
      <c r="F6" s="42"/>
      <c r="G6" s="43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35.1" customHeight="1" thickTop="1" thickBot="1">
      <c r="A7" s="26" t="s">
        <v>34</v>
      </c>
      <c r="B7" s="33"/>
      <c r="C7" s="24"/>
      <c r="D7" s="41"/>
      <c r="E7" s="42"/>
      <c r="F7" s="42"/>
      <c r="G7" s="43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2" ht="35.1" customHeight="1" thickTop="1" thickBot="1">
      <c r="A8" s="26" t="s">
        <v>35</v>
      </c>
      <c r="B8" s="33"/>
      <c r="C8" s="24"/>
      <c r="D8" s="41"/>
      <c r="E8" s="42"/>
      <c r="F8" s="42"/>
      <c r="G8" s="43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2" ht="35.1" customHeight="1" thickTop="1" thickBot="1">
      <c r="A9" s="26" t="s">
        <v>38</v>
      </c>
      <c r="B9" s="33"/>
      <c r="C9" s="25">
        <v>20</v>
      </c>
      <c r="D9" s="41"/>
      <c r="E9" s="42"/>
      <c r="F9" s="42"/>
      <c r="G9" s="43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2" ht="35.1" customHeight="1" thickTop="1" thickBot="1">
      <c r="A10" s="26" t="s">
        <v>39</v>
      </c>
      <c r="B10" s="34"/>
      <c r="C10" s="25">
        <v>7.59</v>
      </c>
      <c r="D10" s="44"/>
      <c r="E10" s="45"/>
      <c r="F10" s="45"/>
      <c r="G10" s="46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2" ht="30" customHeight="1" thickTop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2" ht="30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 ht="30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2" ht="30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2" ht="30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2" ht="30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2" ht="30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1:22" ht="30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1:22" ht="30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2" ht="30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1:22" ht="30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1:22" ht="30" customHeight="1"/>
    <row r="23" spans="1:22" ht="30" customHeight="1"/>
    <row r="24" spans="1:22" ht="30" customHeight="1"/>
    <row r="25" spans="1:22" ht="30" customHeight="1"/>
  </sheetData>
  <mergeCells count="5">
    <mergeCell ref="A1:C1"/>
    <mergeCell ref="D1:G2"/>
    <mergeCell ref="B2:B10"/>
    <mergeCell ref="D3:G4"/>
    <mergeCell ref="D5:G10"/>
  </mergeCells>
  <hyperlinks>
    <hyperlink ref="D5:G10" location="'EK.D. KARŞILIĞI EKDERS BORDROSU'!A1" display="HESAPLA"/>
  </hyperlinks>
  <pageMargins left="0.7" right="0.7" top="0.75" bottom="0.75" header="0.3" footer="0.3"/>
  <pageSetup paperSize="9"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S15"/>
  <sheetViews>
    <sheetView workbookViewId="0"/>
  </sheetViews>
  <sheetFormatPr defaultColWidth="11.140625" defaultRowHeight="15"/>
  <cols>
    <col min="1" max="1" width="17.28515625" style="1" customWidth="1"/>
    <col min="2" max="7" width="6.7109375" style="1" customWidth="1"/>
    <col min="8" max="13" width="8.7109375" style="1" customWidth="1"/>
    <col min="14" max="14" width="14.140625" style="1" customWidth="1"/>
    <col min="15" max="15" width="11.28515625" style="1" customWidth="1"/>
    <col min="16" max="16" width="10.28515625" style="1" customWidth="1"/>
    <col min="17" max="17" width="13" style="1" customWidth="1"/>
    <col min="18" max="18" width="17" style="1" customWidth="1"/>
    <col min="19" max="16384" width="11.140625" style="1"/>
  </cols>
  <sheetData>
    <row r="1" spans="1:19" ht="51" customHeight="1">
      <c r="A1" s="3"/>
      <c r="B1" s="3"/>
      <c r="C1" s="3"/>
      <c r="D1" s="3"/>
      <c r="E1" s="3"/>
      <c r="F1" s="3"/>
      <c r="G1" s="3"/>
      <c r="H1" s="3"/>
      <c r="I1" s="47" t="s">
        <v>48</v>
      </c>
      <c r="J1" s="47"/>
      <c r="K1" s="47"/>
      <c r="L1" s="47"/>
      <c r="M1" s="47"/>
      <c r="N1" s="47"/>
      <c r="O1" s="3"/>
      <c r="P1" s="3"/>
      <c r="Q1" s="3"/>
      <c r="R1" s="3"/>
    </row>
    <row r="2" spans="1:19" ht="39.75" customHeight="1">
      <c r="A2" s="48" t="s">
        <v>25</v>
      </c>
      <c r="B2" s="49" t="s">
        <v>24</v>
      </c>
      <c r="C2" s="49" t="s">
        <v>19</v>
      </c>
      <c r="D2" s="49" t="s">
        <v>20</v>
      </c>
      <c r="E2" s="49" t="s">
        <v>21</v>
      </c>
      <c r="F2" s="49" t="s">
        <v>22</v>
      </c>
      <c r="G2" s="49" t="s">
        <v>23</v>
      </c>
      <c r="H2" s="50" t="s">
        <v>26</v>
      </c>
      <c r="I2" s="51" t="s">
        <v>27</v>
      </c>
      <c r="J2" s="51" t="s">
        <v>28</v>
      </c>
      <c r="K2" s="51" t="s">
        <v>29</v>
      </c>
      <c r="L2" s="51" t="s">
        <v>30</v>
      </c>
      <c r="M2" s="51" t="s">
        <v>31</v>
      </c>
      <c r="N2" s="48" t="s">
        <v>0</v>
      </c>
      <c r="O2" s="48" t="s">
        <v>8</v>
      </c>
      <c r="P2" s="48" t="s">
        <v>9</v>
      </c>
      <c r="Q2" s="48" t="s">
        <v>10</v>
      </c>
      <c r="R2" s="48" t="s">
        <v>37</v>
      </c>
    </row>
    <row r="3" spans="1:19" ht="66.75" customHeight="1">
      <c r="A3" s="48"/>
      <c r="B3" s="49"/>
      <c r="C3" s="49"/>
      <c r="D3" s="49"/>
      <c r="E3" s="49"/>
      <c r="F3" s="49"/>
      <c r="G3" s="49"/>
      <c r="H3" s="50"/>
      <c r="I3" s="51"/>
      <c r="J3" s="51"/>
      <c r="K3" s="51"/>
      <c r="L3" s="51"/>
      <c r="M3" s="51"/>
      <c r="N3" s="48"/>
      <c r="O3" s="48"/>
      <c r="P3" s="48"/>
      <c r="Q3" s="48"/>
      <c r="R3" s="48"/>
      <c r="S3" s="2"/>
    </row>
    <row r="4" spans="1:19" ht="66.75" customHeight="1">
      <c r="A4" s="13" t="str">
        <f>KADROLU!C2</f>
        <v>AD SOYAD</v>
      </c>
      <c r="B4" s="19">
        <f>KADROLU!C3</f>
        <v>1</v>
      </c>
      <c r="C4" s="19">
        <f>KADROLU!C4</f>
        <v>0</v>
      </c>
      <c r="D4" s="19">
        <f>KADROLU!C5</f>
        <v>0</v>
      </c>
      <c r="E4" s="19">
        <f>KADROLU!C6</f>
        <v>0</v>
      </c>
      <c r="F4" s="19">
        <f>KADROLU!C7</f>
        <v>0</v>
      </c>
      <c r="G4" s="19">
        <f>KADROLU!C8</f>
        <v>0</v>
      </c>
      <c r="H4" s="15">
        <f>VERİ!D3*B4</f>
        <v>20.448540000000001</v>
      </c>
      <c r="I4" s="15">
        <f>VERİ!D4*C4</f>
        <v>0</v>
      </c>
      <c r="J4" s="15">
        <f>VERİ!D5*D4</f>
        <v>0</v>
      </c>
      <c r="K4" s="15">
        <f>VERİ!D6*E4</f>
        <v>0</v>
      </c>
      <c r="L4" s="15">
        <f>VERİ!D7*F4</f>
        <v>0</v>
      </c>
      <c r="M4" s="15">
        <f>VERİ!D8*G4</f>
        <v>0</v>
      </c>
      <c r="N4" s="15">
        <f>SUM(H4:M4)</f>
        <v>20.448540000000001</v>
      </c>
      <c r="O4" s="15">
        <f>N4/100*(KADROLU!$C$9)</f>
        <v>3.0672810000000004</v>
      </c>
      <c r="P4" s="15">
        <f>N4/1000*(KADROLU!$C$10)</f>
        <v>0.1552044186</v>
      </c>
      <c r="Q4" s="15">
        <f>SUM(O4:P4)</f>
        <v>3.2224854186000003</v>
      </c>
      <c r="R4" s="15">
        <f>N4-Q4</f>
        <v>17.2260545814</v>
      </c>
    </row>
    <row r="5" spans="1:19" ht="30" customHeight="1"/>
    <row r="6" spans="1:19" ht="30" customHeight="1"/>
    <row r="7" spans="1:19" ht="30" customHeight="1"/>
    <row r="8" spans="1:19" ht="30" customHeight="1"/>
    <row r="9" spans="1:19" ht="30" customHeight="1"/>
    <row r="10" spans="1:19" ht="30" customHeight="1"/>
    <row r="11" spans="1:19" ht="30" customHeight="1"/>
    <row r="12" spans="1:19" ht="30" customHeight="1"/>
    <row r="13" spans="1:19" ht="30" customHeight="1"/>
    <row r="14" spans="1:19" ht="24.95" customHeight="1"/>
    <row r="15" spans="1:19" ht="24.95" customHeight="1"/>
  </sheetData>
  <sheetProtection password="FA20" sheet="1" objects="1" scenarios="1"/>
  <mergeCells count="19">
    <mergeCell ref="R2:R3"/>
    <mergeCell ref="O2:O3"/>
    <mergeCell ref="P2:P3"/>
    <mergeCell ref="Q2:Q3"/>
    <mergeCell ref="J2:J3"/>
    <mergeCell ref="K2:K3"/>
    <mergeCell ref="L2:L3"/>
    <mergeCell ref="M2:M3"/>
    <mergeCell ref="N2:N3"/>
    <mergeCell ref="I1:N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A15"/>
  <sheetViews>
    <sheetView topLeftCell="C1" workbookViewId="0"/>
  </sheetViews>
  <sheetFormatPr defaultColWidth="11.140625" defaultRowHeight="15"/>
  <cols>
    <col min="1" max="1" width="13.85546875" style="1" customWidth="1"/>
    <col min="2" max="7" width="5.7109375" style="1" customWidth="1"/>
    <col min="8" max="13" width="6.7109375" style="1" customWidth="1"/>
    <col min="14" max="14" width="9.7109375" style="1" customWidth="1"/>
    <col min="15" max="15" width="0" style="1" hidden="1" customWidth="1"/>
    <col min="16" max="18" width="7.7109375" style="1" customWidth="1"/>
    <col min="19" max="19" width="10.5703125" style="1" customWidth="1"/>
    <col min="20" max="24" width="7.7109375" style="1" customWidth="1"/>
    <col min="25" max="25" width="9.7109375" style="1" customWidth="1"/>
    <col min="26" max="26" width="11.7109375" style="1" customWidth="1"/>
    <col min="27" max="16384" width="11.140625" style="1"/>
  </cols>
  <sheetData>
    <row r="1" spans="1:27" ht="51" customHeight="1">
      <c r="A1" s="3"/>
      <c r="B1" s="3"/>
      <c r="C1" s="3"/>
      <c r="D1" s="3"/>
      <c r="E1" s="3"/>
      <c r="F1" s="3"/>
      <c r="G1" s="3"/>
      <c r="H1" s="3"/>
      <c r="I1" s="47" t="s">
        <v>47</v>
      </c>
      <c r="J1" s="47"/>
      <c r="K1" s="47"/>
      <c r="L1" s="47"/>
      <c r="M1" s="47"/>
      <c r="N1" s="47"/>
      <c r="O1" s="47"/>
      <c r="P1" s="47"/>
      <c r="Q1" s="47"/>
      <c r="R1" s="47"/>
      <c r="S1" s="47"/>
      <c r="T1" s="3"/>
      <c r="U1" s="3"/>
      <c r="V1" s="3"/>
      <c r="W1" s="3"/>
      <c r="X1" s="3"/>
      <c r="Y1" s="3"/>
      <c r="Z1" s="3"/>
    </row>
    <row r="2" spans="1:27" ht="39.75" customHeight="1">
      <c r="A2" s="48" t="s">
        <v>25</v>
      </c>
      <c r="B2" s="49" t="s">
        <v>24</v>
      </c>
      <c r="C2" s="49" t="s">
        <v>19</v>
      </c>
      <c r="D2" s="49" t="s">
        <v>20</v>
      </c>
      <c r="E2" s="49" t="s">
        <v>21</v>
      </c>
      <c r="F2" s="49" t="s">
        <v>22</v>
      </c>
      <c r="G2" s="49" t="s">
        <v>23</v>
      </c>
      <c r="H2" s="50" t="s">
        <v>26</v>
      </c>
      <c r="I2" s="51" t="s">
        <v>27</v>
      </c>
      <c r="J2" s="51" t="s">
        <v>28</v>
      </c>
      <c r="K2" s="51" t="s">
        <v>29</v>
      </c>
      <c r="L2" s="51" t="s">
        <v>30</v>
      </c>
      <c r="M2" s="51" t="s">
        <v>31</v>
      </c>
      <c r="N2" s="48" t="s">
        <v>0</v>
      </c>
      <c r="O2" s="10"/>
      <c r="P2" s="48" t="s">
        <v>5</v>
      </c>
      <c r="Q2" s="48"/>
      <c r="R2" s="48"/>
      <c r="S2" s="48" t="s">
        <v>4</v>
      </c>
      <c r="T2" s="48" t="s">
        <v>5</v>
      </c>
      <c r="U2" s="48" t="s">
        <v>36</v>
      </c>
      <c r="V2" s="48"/>
      <c r="W2" s="48" t="s">
        <v>8</v>
      </c>
      <c r="X2" s="48" t="s">
        <v>9</v>
      </c>
      <c r="Y2" s="48" t="s">
        <v>10</v>
      </c>
      <c r="Z2" s="48" t="s">
        <v>37</v>
      </c>
    </row>
    <row r="3" spans="1:27" ht="66.75" customHeight="1">
      <c r="A3" s="48"/>
      <c r="B3" s="49"/>
      <c r="C3" s="49"/>
      <c r="D3" s="49"/>
      <c r="E3" s="49"/>
      <c r="F3" s="49"/>
      <c r="G3" s="49"/>
      <c r="H3" s="50"/>
      <c r="I3" s="51"/>
      <c r="J3" s="51"/>
      <c r="K3" s="51"/>
      <c r="L3" s="51"/>
      <c r="M3" s="51"/>
      <c r="N3" s="48"/>
      <c r="O3" s="11"/>
      <c r="P3" s="12" t="s">
        <v>1</v>
      </c>
      <c r="Q3" s="12" t="s">
        <v>2</v>
      </c>
      <c r="R3" s="12" t="s">
        <v>3</v>
      </c>
      <c r="S3" s="48"/>
      <c r="T3" s="48"/>
      <c r="U3" s="11" t="s">
        <v>6</v>
      </c>
      <c r="V3" s="12" t="s">
        <v>7</v>
      </c>
      <c r="W3" s="48"/>
      <c r="X3" s="48"/>
      <c r="Y3" s="48"/>
      <c r="Z3" s="48"/>
      <c r="AA3" s="2"/>
    </row>
    <row r="4" spans="1:27" ht="66.75" customHeight="1">
      <c r="A4" s="13" t="str">
        <f>SÖZLEŞMELİ!C2</f>
        <v>AD SOYAD</v>
      </c>
      <c r="B4" s="14">
        <f>SÖZLEŞMELİ!C3</f>
        <v>0</v>
      </c>
      <c r="C4" s="14">
        <f>SÖZLEŞMELİ!C4</f>
        <v>0</v>
      </c>
      <c r="D4" s="14">
        <f>SÖZLEŞMELİ!C5</f>
        <v>0</v>
      </c>
      <c r="E4" s="14">
        <f>SÖZLEŞMELİ!C6</f>
        <v>0</v>
      </c>
      <c r="F4" s="14">
        <f>SÖZLEŞMELİ!C7</f>
        <v>0</v>
      </c>
      <c r="G4" s="14">
        <f>SÖZLEŞMELİ!C8</f>
        <v>0</v>
      </c>
      <c r="H4" s="15">
        <f>VERİ!D3*B4</f>
        <v>0</v>
      </c>
      <c r="I4" s="15">
        <f>VERİ!D4*C4</f>
        <v>0</v>
      </c>
      <c r="J4" s="15">
        <f>VERİ!D5*D4</f>
        <v>0</v>
      </c>
      <c r="K4" s="15">
        <f>VERİ!D6*E4</f>
        <v>0</v>
      </c>
      <c r="L4" s="15">
        <f>VERİ!D7*F4</f>
        <v>0</v>
      </c>
      <c r="M4" s="15">
        <f>VERİ!D8*G4</f>
        <v>0</v>
      </c>
      <c r="N4" s="15">
        <f>SUM(H4:M4)</f>
        <v>0</v>
      </c>
      <c r="O4" s="16"/>
      <c r="P4" s="15">
        <f>N4/100*11</f>
        <v>0</v>
      </c>
      <c r="Q4" s="15">
        <f>N4/100*7.5</f>
        <v>0</v>
      </c>
      <c r="R4" s="15">
        <f>N4/100*2</f>
        <v>0</v>
      </c>
      <c r="S4" s="15">
        <f>SUM(N4:R4)</f>
        <v>0</v>
      </c>
      <c r="T4" s="15">
        <f>SUM(P4:R4)</f>
        <v>0</v>
      </c>
      <c r="U4" s="15">
        <f>N4/100*9</f>
        <v>0</v>
      </c>
      <c r="V4" s="15">
        <f>N4/100*5</f>
        <v>0</v>
      </c>
      <c r="W4" s="15">
        <f>((N4-(U4+V4))/100*(SÖZLEŞMELİ!$C$9))</f>
        <v>0</v>
      </c>
      <c r="X4" s="15">
        <f>(N4/1000)*(SÖZLEŞMELİ!$C$10)</f>
        <v>0</v>
      </c>
      <c r="Y4" s="15">
        <f>SUM(T4:X4)</f>
        <v>0</v>
      </c>
      <c r="Z4" s="15">
        <f>S4-Y4</f>
        <v>0</v>
      </c>
    </row>
    <row r="5" spans="1:27" ht="30" customHeight="1"/>
    <row r="6" spans="1:27" ht="30" customHeight="1"/>
    <row r="7" spans="1:27" ht="30" customHeight="1"/>
    <row r="8" spans="1:27" ht="30" customHeight="1"/>
    <row r="9" spans="1:27" ht="30" customHeight="1"/>
    <row r="10" spans="1:27" ht="30" customHeight="1"/>
    <row r="11" spans="1:27" ht="30" customHeight="1"/>
    <row r="12" spans="1:27" ht="30" customHeight="1"/>
    <row r="13" spans="1:27" ht="30" customHeight="1"/>
    <row r="14" spans="1:27" ht="24.95" customHeight="1"/>
    <row r="15" spans="1:27" ht="24.95" customHeight="1"/>
  </sheetData>
  <sheetProtection password="FA20" sheet="1" objects="1" scenarios="1"/>
  <mergeCells count="23">
    <mergeCell ref="F2:F3"/>
    <mergeCell ref="G2:G3"/>
    <mergeCell ref="H2:H3"/>
    <mergeCell ref="I2:I3"/>
    <mergeCell ref="J2:J3"/>
    <mergeCell ref="A2:A3"/>
    <mergeCell ref="B2:B3"/>
    <mergeCell ref="C2:C3"/>
    <mergeCell ref="D2:D3"/>
    <mergeCell ref="E2:E3"/>
    <mergeCell ref="X2:X3"/>
    <mergeCell ref="Y2:Y3"/>
    <mergeCell ref="Z2:Z3"/>
    <mergeCell ref="I1:S1"/>
    <mergeCell ref="P2:R2"/>
    <mergeCell ref="S2:S3"/>
    <mergeCell ref="T2:T3"/>
    <mergeCell ref="U2:V2"/>
    <mergeCell ref="W2:W3"/>
    <mergeCell ref="K2:K3"/>
    <mergeCell ref="L2:L3"/>
    <mergeCell ref="M2:M3"/>
    <mergeCell ref="N2:N3"/>
  </mergeCells>
  <printOptions horizontalCentered="1"/>
  <pageMargins left="0" right="0" top="1.3779527559055118" bottom="0" header="0.31496062992125984" footer="0.31496062992125984"/>
  <pageSetup paperSize="9" scale="7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AD15"/>
  <sheetViews>
    <sheetView workbookViewId="0"/>
  </sheetViews>
  <sheetFormatPr defaultColWidth="11.140625" defaultRowHeight="15"/>
  <cols>
    <col min="1" max="1" width="13.85546875" style="1" customWidth="1"/>
    <col min="2" max="7" width="5.7109375" style="1" customWidth="1"/>
    <col min="8" max="8" width="8.140625" style="1" customWidth="1"/>
    <col min="9" max="9" width="6.7109375" style="1" customWidth="1"/>
    <col min="10" max="10" width="7.7109375" style="1" customWidth="1"/>
    <col min="11" max="11" width="6.7109375" style="1" customWidth="1"/>
    <col min="12" max="12" width="7.5703125" style="1" customWidth="1"/>
    <col min="13" max="13" width="6.85546875" style="1" customWidth="1"/>
    <col min="14" max="14" width="9.7109375" style="1" customWidth="1"/>
    <col min="15" max="15" width="0" style="1" hidden="1" customWidth="1"/>
    <col min="16" max="16" width="10.140625" style="1" customWidth="1"/>
    <col min="17" max="17" width="7.7109375" style="1" hidden="1" customWidth="1"/>
    <col min="18" max="18" width="10.5703125" style="1" customWidth="1"/>
    <col min="19" max="19" width="9.140625" style="1" customWidth="1"/>
    <col min="20" max="22" width="7.7109375" style="1" customWidth="1"/>
    <col min="23" max="24" width="9.7109375" style="1" customWidth="1"/>
    <col min="25" max="25" width="11.7109375" style="1" customWidth="1"/>
    <col min="26" max="29" width="11.140625" style="1"/>
    <col min="30" max="30" width="22.28515625" style="1" hidden="1" customWidth="1"/>
    <col min="31" max="16384" width="11.140625" style="1"/>
  </cols>
  <sheetData>
    <row r="1" spans="1:30" ht="51" customHeight="1">
      <c r="A1" s="3"/>
      <c r="B1" s="3"/>
      <c r="C1" s="3"/>
      <c r="D1" s="3"/>
      <c r="E1" s="3"/>
      <c r="F1" s="3"/>
      <c r="G1" s="3"/>
      <c r="H1" s="3"/>
      <c r="I1" s="47" t="s">
        <v>46</v>
      </c>
      <c r="J1" s="47"/>
      <c r="K1" s="47"/>
      <c r="L1" s="47"/>
      <c r="M1" s="47"/>
      <c r="N1" s="47"/>
      <c r="O1" s="47"/>
      <c r="P1" s="47"/>
      <c r="Q1" s="47"/>
      <c r="R1" s="47"/>
      <c r="S1" s="3"/>
      <c r="T1" s="3"/>
      <c r="U1" s="3"/>
      <c r="V1" s="3"/>
      <c r="W1" s="3"/>
      <c r="X1" s="3"/>
      <c r="Y1" s="3"/>
      <c r="AD1" s="21">
        <f>((VERİ!$C$9/100*'EKDERS KARŞILIĞI'!$C$9)/100*50)</f>
        <v>255.79999999999998</v>
      </c>
    </row>
    <row r="2" spans="1:30" ht="39.75" customHeight="1">
      <c r="A2" s="48" t="s">
        <v>25</v>
      </c>
      <c r="B2" s="49" t="s">
        <v>24</v>
      </c>
      <c r="C2" s="49" t="s">
        <v>19</v>
      </c>
      <c r="D2" s="49" t="s">
        <v>20</v>
      </c>
      <c r="E2" s="49" t="s">
        <v>21</v>
      </c>
      <c r="F2" s="49" t="s">
        <v>22</v>
      </c>
      <c r="G2" s="49" t="s">
        <v>23</v>
      </c>
      <c r="H2" s="50" t="s">
        <v>26</v>
      </c>
      <c r="I2" s="51" t="s">
        <v>27</v>
      </c>
      <c r="J2" s="51" t="s">
        <v>28</v>
      </c>
      <c r="K2" s="51" t="s">
        <v>29</v>
      </c>
      <c r="L2" s="51" t="s">
        <v>30</v>
      </c>
      <c r="M2" s="51" t="s">
        <v>43</v>
      </c>
      <c r="N2" s="48" t="s">
        <v>0</v>
      </c>
      <c r="O2" s="10"/>
      <c r="P2" s="52" t="s">
        <v>5</v>
      </c>
      <c r="Q2" s="53"/>
      <c r="R2" s="48" t="s">
        <v>4</v>
      </c>
      <c r="S2" s="52" t="s">
        <v>36</v>
      </c>
      <c r="T2" s="53"/>
      <c r="U2" s="48" t="s">
        <v>8</v>
      </c>
      <c r="V2" s="48" t="s">
        <v>9</v>
      </c>
      <c r="W2" s="48" t="s">
        <v>10</v>
      </c>
      <c r="X2" s="54" t="s">
        <v>44</v>
      </c>
      <c r="Y2" s="48" t="s">
        <v>37</v>
      </c>
    </row>
    <row r="3" spans="1:30" ht="66.75" customHeight="1">
      <c r="A3" s="48"/>
      <c r="B3" s="49"/>
      <c r="C3" s="49"/>
      <c r="D3" s="49"/>
      <c r="E3" s="49"/>
      <c r="F3" s="49"/>
      <c r="G3" s="49"/>
      <c r="H3" s="50"/>
      <c r="I3" s="51"/>
      <c r="J3" s="51"/>
      <c r="K3" s="51"/>
      <c r="L3" s="51"/>
      <c r="M3" s="51"/>
      <c r="N3" s="48"/>
      <c r="O3" s="11"/>
      <c r="P3" s="18" t="s">
        <v>41</v>
      </c>
      <c r="Q3" s="18" t="s">
        <v>42</v>
      </c>
      <c r="R3" s="48"/>
      <c r="S3" s="20" t="s">
        <v>5</v>
      </c>
      <c r="T3" s="17" t="s">
        <v>7</v>
      </c>
      <c r="U3" s="48"/>
      <c r="V3" s="48"/>
      <c r="W3" s="48"/>
      <c r="X3" s="55"/>
      <c r="Y3" s="48"/>
      <c r="Z3" s="2"/>
    </row>
    <row r="4" spans="1:30" ht="66.75" customHeight="1">
      <c r="A4" s="13" t="str">
        <f>'EKDERS KARŞILIĞI'!C2</f>
        <v>AD SOYAD</v>
      </c>
      <c r="B4" s="19">
        <f>'EKDERS KARŞILIĞI'!C3</f>
        <v>0</v>
      </c>
      <c r="C4" s="19">
        <f>'EKDERS KARŞILIĞI'!C4</f>
        <v>0</v>
      </c>
      <c r="D4" s="19">
        <f>'EKDERS KARŞILIĞI'!C5</f>
        <v>0</v>
      </c>
      <c r="E4" s="19">
        <f>'EKDERS KARŞILIĞI'!C6</f>
        <v>0</v>
      </c>
      <c r="F4" s="19">
        <f>'EKDERS KARŞILIĞI'!C7</f>
        <v>0</v>
      </c>
      <c r="G4" s="19">
        <f>'EKDERS KARŞILIĞI'!C8</f>
        <v>0</v>
      </c>
      <c r="H4" s="15">
        <f>VERİ!D3*B4</f>
        <v>0</v>
      </c>
      <c r="I4" s="15">
        <f>VERİ!D4*C4</f>
        <v>0</v>
      </c>
      <c r="J4" s="15">
        <f>VERİ!D5*D4</f>
        <v>0</v>
      </c>
      <c r="K4" s="15">
        <f>VERİ!D6*E4</f>
        <v>0</v>
      </c>
      <c r="L4" s="15">
        <f>VERİ!D7*F4</f>
        <v>0</v>
      </c>
      <c r="M4" s="15">
        <f>VERİ!D8*G4</f>
        <v>0</v>
      </c>
      <c r="N4" s="15">
        <f>SUM(H4:M4)</f>
        <v>0</v>
      </c>
      <c r="O4" s="16"/>
      <c r="P4" s="15">
        <f>N4/100*20.5</f>
        <v>0</v>
      </c>
      <c r="Q4" s="15"/>
      <c r="R4" s="15">
        <f>SUM(N4:Q4)</f>
        <v>0</v>
      </c>
      <c r="S4" s="15">
        <f>SUM(P4:Q4)</f>
        <v>0</v>
      </c>
      <c r="T4" s="15">
        <f>N4/100*14</f>
        <v>0</v>
      </c>
      <c r="U4" s="15">
        <f>((N4-T4))/100*('EKDERS KARŞILIĞI'!$C$9)</f>
        <v>0</v>
      </c>
      <c r="V4" s="15">
        <f>(N4/1000)*('EKDERS KARŞILIĞI'!$C$10)</f>
        <v>0</v>
      </c>
      <c r="W4" s="15">
        <f>SUM(S4:V4)</f>
        <v>0</v>
      </c>
      <c r="X4" s="15">
        <f>IF(U4&lt;=AD1,U4,IF(U4&gt;AD1,AD1))</f>
        <v>0</v>
      </c>
      <c r="Y4" s="15">
        <f>R4-W4+X4</f>
        <v>0</v>
      </c>
    </row>
    <row r="5" spans="1:30" ht="30" customHeight="1"/>
    <row r="6" spans="1:30" ht="30" customHeight="1"/>
    <row r="7" spans="1:30" ht="30" customHeight="1"/>
    <row r="8" spans="1:30" ht="30" customHeight="1"/>
    <row r="9" spans="1:30" ht="30" customHeight="1"/>
    <row r="10" spans="1:30" ht="30" customHeight="1"/>
    <row r="11" spans="1:30" ht="30" customHeight="1"/>
    <row r="12" spans="1:30" ht="30" customHeight="1"/>
    <row r="13" spans="1:30" ht="30" customHeight="1"/>
    <row r="14" spans="1:30" ht="24.95" customHeight="1"/>
    <row r="15" spans="1:30" ht="24.95" customHeight="1"/>
  </sheetData>
  <sheetProtection password="FA20" sheet="1" objects="1" scenarios="1"/>
  <mergeCells count="23">
    <mergeCell ref="P2:Q2"/>
    <mergeCell ref="I1:R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Y2:Y3"/>
    <mergeCell ref="R2:R3"/>
    <mergeCell ref="U2:U3"/>
    <mergeCell ref="V2:V3"/>
    <mergeCell ref="W2:W3"/>
    <mergeCell ref="S2:T2"/>
    <mergeCell ref="X2:X3"/>
  </mergeCells>
  <printOptions horizontalCentered="1"/>
  <pageMargins left="0" right="0" top="1.3385826771653544" bottom="0" header="0.31496062992125984" footer="0.31496062992125984"/>
  <pageSetup paperSize="9" scale="75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T25"/>
  <sheetViews>
    <sheetView workbookViewId="0">
      <selection activeCell="V4" sqref="V4"/>
    </sheetView>
  </sheetViews>
  <sheetFormatPr defaultRowHeight="15"/>
  <cols>
    <col min="18" max="18" width="4.42578125" customWidth="1"/>
    <col min="19" max="19" width="2.42578125" customWidth="1"/>
  </cols>
  <sheetData>
    <row r="1" spans="1:20">
      <c r="A1" s="56" t="s">
        <v>49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</row>
    <row r="2" spans="1:20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</row>
    <row r="3" spans="1:20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</row>
    <row r="4" spans="1:20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</row>
    <row r="5" spans="1:20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</row>
    <row r="6" spans="1:20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</row>
    <row r="7" spans="1:20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</row>
    <row r="8" spans="1:20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</row>
    <row r="9" spans="1:20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</row>
    <row r="10" spans="1:20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</row>
    <row r="11" spans="1:20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</row>
    <row r="12" spans="1:20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</row>
    <row r="13" spans="1:20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</row>
    <row r="14" spans="1:20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</row>
    <row r="15" spans="1:20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</row>
    <row r="16" spans="1:20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</row>
    <row r="17" spans="1:20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</row>
    <row r="18" spans="1:20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</row>
    <row r="19" spans="1:20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</row>
    <row r="20" spans="1:20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</row>
    <row r="21" spans="1:20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</row>
    <row r="22" spans="1:20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</row>
    <row r="23" spans="1:20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</row>
    <row r="24" spans="1:20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</row>
    <row r="25" spans="1:20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</row>
  </sheetData>
  <mergeCells count="1">
    <mergeCell ref="A1:T25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J25"/>
  <sheetViews>
    <sheetView workbookViewId="0">
      <selection activeCell="M1" sqref="M1"/>
    </sheetView>
  </sheetViews>
  <sheetFormatPr defaultRowHeight="15"/>
  <cols>
    <col min="1" max="1" width="43.7109375" style="1" customWidth="1"/>
    <col min="2" max="2" width="4.42578125" style="1" hidden="1" customWidth="1"/>
    <col min="3" max="3" width="37" style="1" hidden="1" customWidth="1"/>
    <col min="4" max="4" width="34.5703125" style="1" hidden="1" customWidth="1"/>
    <col min="5" max="8" width="9.140625" style="1" hidden="1" customWidth="1"/>
    <col min="9" max="9" width="32" style="1" hidden="1" customWidth="1"/>
    <col min="10" max="12" width="0" style="1" hidden="1" customWidth="1"/>
    <col min="13" max="16384" width="9.140625" style="1"/>
  </cols>
  <sheetData>
    <row r="1" spans="1:10" ht="48.75" customHeight="1" thickTop="1" thickBot="1">
      <c r="A1" s="57" t="s">
        <v>11</v>
      </c>
      <c r="B1" s="57"/>
      <c r="C1" s="57"/>
      <c r="D1" s="57"/>
      <c r="E1" s="4"/>
      <c r="F1" s="4"/>
      <c r="G1" s="4"/>
      <c r="H1" s="4"/>
      <c r="I1" s="4"/>
      <c r="J1" s="4"/>
    </row>
    <row r="2" spans="1:10" ht="45.95" hidden="1" customHeight="1" thickTop="1" thickBot="1">
      <c r="A2" s="6" t="s">
        <v>12</v>
      </c>
      <c r="B2" s="5"/>
      <c r="C2" s="58">
        <v>0.146061</v>
      </c>
      <c r="D2" s="58"/>
      <c r="E2" s="4"/>
      <c r="F2" s="4"/>
      <c r="G2" s="4"/>
      <c r="H2" s="4"/>
      <c r="I2" s="4"/>
      <c r="J2" s="4"/>
    </row>
    <row r="3" spans="1:10" ht="45.95" hidden="1" customHeight="1" thickTop="1" thickBot="1">
      <c r="A3" s="6" t="s">
        <v>13</v>
      </c>
      <c r="B3" s="5"/>
      <c r="C3" s="7">
        <v>140</v>
      </c>
      <c r="D3" s="8">
        <f>$C$2*C3</f>
        <v>20.448540000000001</v>
      </c>
      <c r="E3" s="4"/>
      <c r="F3" s="4"/>
      <c r="G3" s="4"/>
      <c r="H3" s="4"/>
      <c r="I3" s="4"/>
      <c r="J3" s="4"/>
    </row>
    <row r="4" spans="1:10" ht="45.95" hidden="1" customHeight="1" thickTop="1" thickBot="1">
      <c r="A4" s="6" t="s">
        <v>14</v>
      </c>
      <c r="B4" s="5"/>
      <c r="C4" s="7">
        <v>150</v>
      </c>
      <c r="D4" s="8">
        <f t="shared" ref="D4:D8" si="0">$C$2*C4</f>
        <v>21.90915</v>
      </c>
      <c r="E4" s="4"/>
      <c r="F4" s="4"/>
      <c r="G4" s="4"/>
      <c r="H4" s="4"/>
      <c r="I4" s="4"/>
      <c r="J4" s="4"/>
    </row>
    <row r="5" spans="1:10" ht="45.95" hidden="1" customHeight="1" thickTop="1" thickBot="1">
      <c r="A5" s="6" t="s">
        <v>15</v>
      </c>
      <c r="B5" s="5"/>
      <c r="C5" s="7">
        <v>175</v>
      </c>
      <c r="D5" s="8">
        <f t="shared" si="0"/>
        <v>25.560675</v>
      </c>
      <c r="E5" s="4"/>
      <c r="F5" s="4"/>
      <c r="G5" s="4"/>
      <c r="H5" s="4"/>
      <c r="I5" s="4"/>
      <c r="J5" s="4"/>
    </row>
    <row r="6" spans="1:10" ht="45.95" hidden="1" customHeight="1" thickTop="1" thickBot="1">
      <c r="A6" s="6" t="s">
        <v>16</v>
      </c>
      <c r="B6" s="5"/>
      <c r="C6" s="7">
        <v>187.5</v>
      </c>
      <c r="D6" s="8">
        <f t="shared" si="0"/>
        <v>27.3864375</v>
      </c>
      <c r="E6" s="4"/>
      <c r="F6" s="4"/>
      <c r="G6" s="4"/>
      <c r="H6" s="4"/>
      <c r="I6" s="4"/>
      <c r="J6" s="4"/>
    </row>
    <row r="7" spans="1:10" ht="45.95" hidden="1" customHeight="1" thickTop="1" thickBot="1">
      <c r="A7" s="6" t="s">
        <v>17</v>
      </c>
      <c r="B7" s="5"/>
      <c r="C7" s="7">
        <v>280</v>
      </c>
      <c r="D7" s="8">
        <f t="shared" si="0"/>
        <v>40.897080000000003</v>
      </c>
      <c r="E7" s="4"/>
      <c r="F7" s="4"/>
      <c r="G7" s="4"/>
      <c r="H7" s="4"/>
      <c r="I7" s="4"/>
      <c r="J7" s="4"/>
    </row>
    <row r="8" spans="1:10" ht="45.95" hidden="1" customHeight="1" thickTop="1" thickBot="1">
      <c r="A8" s="6" t="s">
        <v>18</v>
      </c>
      <c r="B8" s="5"/>
      <c r="C8" s="7">
        <v>300</v>
      </c>
      <c r="D8" s="8">
        <f t="shared" si="0"/>
        <v>43.818300000000001</v>
      </c>
      <c r="E8" s="4"/>
      <c r="F8" s="4"/>
      <c r="G8" s="4"/>
      <c r="H8" s="4"/>
      <c r="I8" s="4"/>
      <c r="J8" s="4"/>
    </row>
    <row r="9" spans="1:10" ht="48.75" hidden="1" customHeight="1" thickTop="1" thickBot="1">
      <c r="A9" s="6" t="s">
        <v>45</v>
      </c>
      <c r="B9" s="5"/>
      <c r="C9" s="58">
        <v>2558</v>
      </c>
      <c r="D9" s="58"/>
      <c r="E9" s="4"/>
      <c r="F9" s="4"/>
      <c r="G9" s="4"/>
      <c r="H9" s="4"/>
      <c r="I9" s="4"/>
      <c r="J9" s="4"/>
    </row>
    <row r="10" spans="1:10" ht="238.5" hidden="1" customHeight="1" thickTop="1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ht="39.950000000000003" customHeight="1" thickTop="1"/>
    <row r="12" spans="1:10" ht="30" customHeight="1"/>
    <row r="13" spans="1:10" ht="30" customHeight="1"/>
    <row r="14" spans="1:10" ht="30" customHeight="1"/>
    <row r="15" spans="1:10" ht="30" customHeight="1"/>
    <row r="16" spans="1:10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</sheetData>
  <mergeCells count="3">
    <mergeCell ref="A1:D1"/>
    <mergeCell ref="C2:D2"/>
    <mergeCell ref="C9:D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8</vt:i4>
      </vt:variant>
    </vt:vector>
  </HeadingPairs>
  <TitlesOfParts>
    <vt:vector size="8" baseType="lpstr">
      <vt:lpstr>KADROLU</vt:lpstr>
      <vt:lpstr>SÖZLEŞMELİ</vt:lpstr>
      <vt:lpstr>EKDERS KARŞILIĞI</vt:lpstr>
      <vt:lpstr>KADROLU EKDERS BORDROSU</vt:lpstr>
      <vt:lpstr>SÖZLEŞMELİ EKDERS BORDROSU</vt:lpstr>
      <vt:lpstr>EK.D. KARŞILIĞI EKDERS BORDROSU</vt:lpstr>
      <vt:lpstr>MEHMET YAVİÇ</vt:lpstr>
      <vt:lpstr>VERİ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2020-01-09T13:36:36Z</dcterms:modified>
</cp:coreProperties>
</file>